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公示" sheetId="1" r:id="rId1"/>
  </sheets>
  <definedNames>
    <definedName name="_xlnm.Print_Area" localSheetId="0">'公示'!$A$1:$J$48</definedName>
    <definedName name="_xlnm.Print_Titles" localSheetId="0">'公示'!$2:$2</definedName>
    <definedName name="_xlnm._FilterDatabase" localSheetId="0" hidden="1">'公示'!$A$2:$I$48</definedName>
  </definedNames>
  <calcPr fullCalcOnLoad="1"/>
</workbook>
</file>

<file path=xl/sharedStrings.xml><?xml version="1.0" encoding="utf-8"?>
<sst xmlns="http://schemas.openxmlformats.org/spreadsheetml/2006/main" count="277" uniqueCount="152">
  <si>
    <r>
      <t>附件：</t>
    </r>
    <r>
      <rPr>
        <sz val="18"/>
        <rFont val="Arial"/>
        <family val="2"/>
      </rPr>
      <t>2023</t>
    </r>
    <r>
      <rPr>
        <sz val="18"/>
        <rFont val="宋体"/>
        <family val="0"/>
      </rPr>
      <t>年科技项目配套资助审核结果情况表（</t>
    </r>
    <r>
      <rPr>
        <sz val="18"/>
        <rFont val="Arial"/>
        <family val="2"/>
      </rPr>
      <t>44</t>
    </r>
    <r>
      <rPr>
        <sz val="18"/>
        <rFont val="宋体"/>
        <family val="0"/>
      </rPr>
      <t>项）</t>
    </r>
  </si>
  <si>
    <t>公示
序号</t>
  </si>
  <si>
    <t>窗口
序号</t>
  </si>
  <si>
    <t>政策兑现编号</t>
  </si>
  <si>
    <t>申请人</t>
  </si>
  <si>
    <t>项目名称</t>
  </si>
  <si>
    <t>原立项级别</t>
  </si>
  <si>
    <t>最终审核结论</t>
  </si>
  <si>
    <t>申请金额
(元)</t>
  </si>
  <si>
    <t>拟批复
资金（元）</t>
  </si>
  <si>
    <t>信用
等级</t>
  </si>
  <si>
    <t>KC20230828-002</t>
  </si>
  <si>
    <t>广州西麦科技股份有限公司</t>
  </si>
  <si>
    <t>基于ODL开源框架的SDN控制器关键技术研究与应用</t>
  </si>
  <si>
    <t>市</t>
  </si>
  <si>
    <t>符合本次科技项目配套资助要求。</t>
  </si>
  <si>
    <t>A</t>
  </si>
  <si>
    <t>KC20230828-007</t>
  </si>
  <si>
    <t>广州弘亚数控机械股份有限公司</t>
  </si>
  <si>
    <t>板式家具柔性生产关键技术研究与应用</t>
  </si>
  <si>
    <t>省</t>
  </si>
  <si>
    <t>B</t>
  </si>
  <si>
    <t>KC20230830-001</t>
  </si>
  <si>
    <t>广州安特激光技术有限公司</t>
  </si>
  <si>
    <t>中小功率LD并联泵浦合束倍频全固态高功率绿光激光加工装备关键共性技术研发与产业化</t>
  </si>
  <si>
    <t>KC20230830-008</t>
  </si>
  <si>
    <t>广州市华德工业有限公司</t>
  </si>
  <si>
    <t>基于板管蒸发式自然冷却及大温差高温液冷的低能耗数据中心关键技术</t>
  </si>
  <si>
    <t>KC20230831-001</t>
  </si>
  <si>
    <t>广州康盛生物科技股份有限公司</t>
  </si>
  <si>
    <t>一次性使用胆红素吸附柱产业化及临床推广应用研究</t>
  </si>
  <si>
    <t>KC20230831-002</t>
  </si>
  <si>
    <t>广州中智融通金融科技有限公司</t>
  </si>
  <si>
    <t>基于物联网和大数据技术的银行贵重资产运营管理软件的研发与产业化</t>
  </si>
  <si>
    <t>KC20230831-004</t>
  </si>
  <si>
    <t>广州润虹医药科技股份有限公司</t>
  </si>
  <si>
    <t>用于严重创伤与难愈性伤口治疗的医用功能性复合海绵高端敷料的产品应用开发</t>
  </si>
  <si>
    <t>KC20230831-005</t>
  </si>
  <si>
    <t>广州禾信仪器股份有限公司</t>
  </si>
  <si>
    <t>基于定量MALDI-TOFMS技术的蛋白检测仪器与配套试剂研发</t>
  </si>
  <si>
    <t>KC20230831-008</t>
  </si>
  <si>
    <t>广州机械科学研究院有限公司</t>
  </si>
  <si>
    <t>大型风电齿轮箱密封及润滑技术</t>
  </si>
  <si>
    <t>国家</t>
  </si>
  <si>
    <t>KC20230901-002</t>
  </si>
  <si>
    <t>广州达安基因股份有限公司</t>
  </si>
  <si>
    <t>HIV临床精准诊断技术的研究和产业化</t>
  </si>
  <si>
    <t>KC20230901-004</t>
  </si>
  <si>
    <t>广州瑞松智能科技股份有限公司</t>
  </si>
  <si>
    <t>汽车悬架系统智能焊接生产线的研发及应用</t>
  </si>
  <si>
    <t>KC20230901-008</t>
  </si>
  <si>
    <t>广州迈普再生医学科技股份有限公司</t>
  </si>
  <si>
    <t>新型可吸收医用脑膜胶的研制与产业化</t>
  </si>
  <si>
    <t>KC20230904-006</t>
  </si>
  <si>
    <t>广州市昊志机电股份有限公司</t>
  </si>
  <si>
    <t>高速高精度电机性能综合测试仪</t>
  </si>
  <si>
    <t>KC20230904-096</t>
  </si>
  <si>
    <t>广州机施建设集团有限公司</t>
  </si>
  <si>
    <t>装配式混凝土框架结构体系的深化设计及构件生产关键技术研究与示范</t>
  </si>
  <si>
    <t>KC20230905-002</t>
  </si>
  <si>
    <t>广东拓思软件科学园有限公司</t>
  </si>
  <si>
    <t>标准驱动的集成化众测服务平台及示范应用</t>
  </si>
  <si>
    <t>KC20230905-007</t>
  </si>
  <si>
    <t>生态环境部华南环境科学研究所</t>
  </si>
  <si>
    <t>练江水体综合治理与生态修复关键技术集成与示范</t>
  </si>
  <si>
    <t>信用中国公共信用信息报告</t>
  </si>
  <si>
    <t>KC20230906-350</t>
  </si>
  <si>
    <t>广州金域医学检验中心有限公司</t>
  </si>
  <si>
    <t>循环核酸在乳腺癌早期筛查与诊治中的应用研究及试剂盒开发</t>
  </si>
  <si>
    <t>KC20230906-351</t>
  </si>
  <si>
    <t>脂溶性维生素生化指标检测技术及产品的研发和产业化</t>
  </si>
  <si>
    <t>KC20230907-001</t>
  </si>
  <si>
    <t>广州天赐高新材料股份有限公司</t>
  </si>
  <si>
    <t>可生物降解丙烯酸共聚复合微球的关键技术及产业化</t>
  </si>
  <si>
    <t>KC20230911-025</t>
  </si>
  <si>
    <t>金发科技股份有限公司</t>
  </si>
  <si>
    <t>高能量密度新能源电池包轻量化高性能工程塑料产业技术</t>
  </si>
  <si>
    <t>KC20230911-028</t>
  </si>
  <si>
    <t>生活源废塑料高质循环利用共性技术质量体系研究</t>
  </si>
  <si>
    <t>KC20230911-029</t>
  </si>
  <si>
    <t>特种高性能工程塑料产业化技术研究</t>
  </si>
  <si>
    <t>KC20230912-001</t>
  </si>
  <si>
    <t>金鹏电子信息机器有限公司</t>
  </si>
  <si>
    <t>城市安全场景中基于AI技术的深度认知大数据平台及产业化</t>
  </si>
  <si>
    <t>KC20230912-005</t>
  </si>
  <si>
    <t>广东金银山环保科技有限公司</t>
  </si>
  <si>
    <t>一种新型畜禽养殖废弃物资源化利用技术研究与自动化工艺开发</t>
  </si>
  <si>
    <t>KC20230912-013</t>
  </si>
  <si>
    <t>广州安凯微电子股份有限公司</t>
  </si>
  <si>
    <t>支持生物识别的超高清物联网摄像机高端芯片的研制</t>
  </si>
  <si>
    <t>KC20230913-008</t>
  </si>
  <si>
    <t>广州海格通信集团股份有限公司</t>
  </si>
  <si>
    <t>北斗卫星导航空时频抗干扰终端研发</t>
  </si>
  <si>
    <t>KC20230913-009</t>
  </si>
  <si>
    <t>新一代北斗智能化车载一体机可靠性提升技术研究与产业化</t>
  </si>
  <si>
    <t>KC20230914-002</t>
  </si>
  <si>
    <t>广州万孚生物技术股份有限公司</t>
  </si>
  <si>
    <t>基于干化学技术的便携式诊断系统及其信息化平台的研发与应用</t>
  </si>
  <si>
    <t>KC20230918-003</t>
  </si>
  <si>
    <t>广州市怡文环境科技股份有限公司</t>
  </si>
  <si>
    <t>基于广域物联网的污染源排放过程智能监控系统的研发及产业化</t>
  </si>
  <si>
    <t>KC20230918-005</t>
  </si>
  <si>
    <t>广州视声智能科技有限公司</t>
  </si>
  <si>
    <t>基于物联网的医院智能化系统研发与产业化</t>
  </si>
  <si>
    <t>KC20230919-003</t>
  </si>
  <si>
    <t>京信网络系统股份有限公司</t>
  </si>
  <si>
    <t>面向5G的有源Massive MIMO无线通信系统开发及产业化</t>
  </si>
  <si>
    <t>KC20230919-005</t>
  </si>
  <si>
    <t>广东华之源信息工程有限公司</t>
  </si>
  <si>
    <t>面向城市轨道交通的视频大数据平台研发及产业化</t>
  </si>
  <si>
    <t>KC20230921-007</t>
  </si>
  <si>
    <t>广电运通集团股份有限公司</t>
  </si>
  <si>
    <t>广东省智能金融企业重点实验室</t>
  </si>
  <si>
    <t>KC20230922-003</t>
  </si>
  <si>
    <t>广州迪澳生物科技有限公司</t>
  </si>
  <si>
    <t>基于酶联免疫斑点技术的菌阴结核检测产品的研发及产业化</t>
  </si>
  <si>
    <t>KC20231010-002</t>
  </si>
  <si>
    <t>广州海豹光电科技有限公司</t>
  </si>
  <si>
    <t>水环境遥感大数据高端分析平台</t>
  </si>
  <si>
    <t>KC20231010-003</t>
  </si>
  <si>
    <t>轻质合金智能化搅拌摩擦焊接技术及关键装备</t>
  </si>
  <si>
    <t>符合本次科技项目配套资助要求。该项目最高配套金额259万元（370万元*0.7=259万元），2022.11.18已兑现配套首笔资金196万元（KC20220921-031），本次兑现63万元。</t>
  </si>
  <si>
    <t>KC20230905-008</t>
  </si>
  <si>
    <t>鸿基创能科技（广州）有限公司</t>
  </si>
  <si>
    <t>高性能长寿命燃料电池膜电极研发及在氢能重载车辆示范应用</t>
  </si>
  <si>
    <t>不符合本次区科技项目配套资助要求。非国家、省、市科技部门立项资助的各类科技项目。</t>
  </si>
  <si>
    <t>KC20230912-007</t>
  </si>
  <si>
    <t>广州帷幄生物科技有限公司</t>
  </si>
  <si>
    <t>用于血管外科移指和药物筛选的3D打印血管装置与技术研发</t>
  </si>
  <si>
    <t>鉴于单个项目获得上级和本区财政资助总额不超过项目承担单位自筹资金总额，即财政资助总额不超过项目总投资的50%，超过部分不予配套。该项目无配套资金申请额度。</t>
  </si>
  <si>
    <t>KC20230921-003</t>
  </si>
  <si>
    <t>广州康立明生物科技股份有限公司</t>
  </si>
  <si>
    <t>中国结直肠肿瘤筛查和干预技术研究</t>
  </si>
  <si>
    <t>KC20230905-003</t>
  </si>
  <si>
    <t>支撑协同众测服务的共性技术和标准</t>
  </si>
  <si>
    <t>不符合本次区科技项目配套资助要求。该项目单位为国家项目子课题项目参与单位，非子课题承担单位（子课题承担单位为南京大学）</t>
  </si>
  <si>
    <t>KC20230905-006</t>
  </si>
  <si>
    <t>蒸发冷却式无霜空气源热泵关键技术与设备</t>
  </si>
  <si>
    <t>不符合本次区科技项目配套资助要求。该项目单位为国家项目子课题项目参与单位，非子课题承担单位（子课题承担单位为清华大学）</t>
  </si>
  <si>
    <t>KC20230914-006</t>
  </si>
  <si>
    <t>基于蒸发冷却式冷热水机组的适宜暖通空调技术应用及示范</t>
  </si>
  <si>
    <t>不符合本次区科技项目配套资助要求。该项目单位为国家项目子课题项目参与单位，非子课题承担单位（子课题承担单位为东莞市万科建筑技术研究有限公司）。</t>
  </si>
  <si>
    <t>KC20230906-348</t>
  </si>
  <si>
    <t>广州顺健生物医药科技有限公司</t>
  </si>
  <si>
    <t>国内首个原创抗耐药Bcr-Abl抑制剂耐克替尼的临床研究及获批生产</t>
  </si>
  <si>
    <t>不符合本次区科技项目配套资助要求。课题综合绩效评价结论为结题。</t>
  </si>
  <si>
    <t>KC20231010-001</t>
  </si>
  <si>
    <t>扬子江药业集团广州海瑞药业有限公司</t>
  </si>
  <si>
    <t>抗肿瘤中药复方正元胶囊的研发及产业化</t>
  </si>
  <si>
    <t>不符合本次区科技项目配套资助要求。该项目验收日期为2023年10月9日，不符合本次办事指南要求（穗埔府规〔2020〕4号生效期2020年2月16日至2023年2月15日内通过上级验收的项目）。</t>
  </si>
  <si>
    <t>合计</t>
  </si>
  <si>
    <t>备注：关于信用查询，登陆“信用黄埔”网站：https://credit.hp.gov.cn/。系统会跳转到省统一身份认证平台，企业可以查到完整版信用报告及信用等级。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</si>
</sst>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1">
    <font>
      <sz val="10"/>
      <name val="Arial"/>
      <family val="2"/>
    </font>
    <font>
      <sz val="11"/>
      <name val="宋体"/>
      <family val="0"/>
    </font>
    <font>
      <sz val="9"/>
      <color indexed="8"/>
      <name val="宋体"/>
      <family val="0"/>
    </font>
    <font>
      <sz val="9"/>
      <name val="Arial"/>
      <family val="2"/>
    </font>
    <font>
      <sz val="18"/>
      <name val="宋体"/>
      <family val="0"/>
    </font>
    <font>
      <sz val="18"/>
      <name val="Arial"/>
      <family val="2"/>
    </font>
    <font>
      <b/>
      <sz val="9"/>
      <color indexed="8"/>
      <name val="宋体"/>
      <family val="0"/>
    </font>
    <font>
      <sz val="9"/>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indexed="8"/>
      <name val="Calibri"/>
      <family val="0"/>
    </font>
    <font>
      <b/>
      <sz val="9"/>
      <color rgb="FF000000"/>
      <name val="宋体"/>
      <family val="0"/>
    </font>
    <font>
      <b/>
      <sz val="9"/>
      <color theme="1"/>
      <name val="宋体"/>
      <family val="0"/>
    </font>
    <font>
      <sz val="9"/>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8" fillId="0" borderId="0">
      <alignment vertical="center"/>
      <protection/>
    </xf>
  </cellStyleXfs>
  <cellXfs count="26">
    <xf numFmtId="0" fontId="0" fillId="0" borderId="0" xfId="0" applyAlignment="1">
      <alignment/>
    </xf>
    <xf numFmtId="0" fontId="2"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3" fillId="0" borderId="0" xfId="0" applyFont="1" applyFill="1" applyAlignment="1">
      <alignment horizontal="center" wrapText="1"/>
    </xf>
    <xf numFmtId="0" fontId="3" fillId="0" borderId="0" xfId="0" applyFont="1" applyFill="1" applyAlignment="1">
      <alignment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48"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9" fillId="0" borderId="9" xfId="63" applyFont="1" applyFill="1" applyBorder="1" applyAlignment="1" applyProtection="1">
      <alignment horizontal="center" vertical="center" wrapText="1"/>
      <protection locked="0"/>
    </xf>
    <xf numFmtId="0" fontId="7" fillId="0"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3" fillId="0" borderId="10" xfId="0" applyFont="1" applyFill="1" applyBorder="1" applyAlignment="1">
      <alignment horizontal="center" wrapText="1"/>
    </xf>
    <xf numFmtId="0" fontId="3" fillId="0" borderId="11" xfId="0" applyFont="1" applyFill="1" applyBorder="1" applyAlignment="1">
      <alignment horizontal="center" wrapText="1"/>
    </xf>
    <xf numFmtId="0" fontId="3" fillId="0" borderId="11" xfId="0" applyFont="1" applyFill="1" applyBorder="1" applyAlignment="1">
      <alignment wrapText="1"/>
    </xf>
    <xf numFmtId="0" fontId="7" fillId="0" borderId="11" xfId="0" applyFont="1" applyFill="1" applyBorder="1" applyAlignment="1">
      <alignment vertical="center" wrapText="1"/>
    </xf>
    <xf numFmtId="0" fontId="2" fillId="33"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1" xfId="0" applyFont="1" applyFill="1" applyBorder="1" applyAlignment="1">
      <alignment horizontal="left" vertical="center"/>
    </xf>
    <xf numFmtId="0" fontId="50" fillId="0" borderId="9"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0" borderId="12" xfId="0" applyFont="1" applyFill="1" applyBorder="1" applyAlignment="1">
      <alignment wrapText="1"/>
    </xf>
    <xf numFmtId="0" fontId="7" fillId="0" borderId="12" xfId="0" applyFont="1" applyFill="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8"/>
  <sheetViews>
    <sheetView tabSelected="1" view="pageBreakPreview" zoomScaleSheetLayoutView="100" workbookViewId="0" topLeftCell="A1">
      <pane ySplit="2" topLeftCell="A27" activePane="bottomLeft" state="frozen"/>
      <selection pane="bottomLeft" activeCell="N33" sqref="N33"/>
    </sheetView>
  </sheetViews>
  <sheetFormatPr defaultColWidth="9.140625" defaultRowHeight="36" customHeight="1"/>
  <cols>
    <col min="1" max="2" width="6.00390625" style="3" customWidth="1"/>
    <col min="3" max="3" width="12.7109375" style="4" customWidth="1"/>
    <col min="4" max="4" width="16.7109375" style="4" customWidth="1"/>
    <col min="5" max="5" width="23.7109375" style="4" customWidth="1"/>
    <col min="6" max="6" width="7.7109375" style="3" customWidth="1"/>
    <col min="7" max="7" width="22.140625" style="4" customWidth="1"/>
    <col min="8" max="8" width="9.7109375" style="4" customWidth="1"/>
    <col min="9" max="9" width="11.140625" style="4" customWidth="1"/>
    <col min="10" max="10" width="7.7109375" style="4" customWidth="1"/>
    <col min="11" max="224" width="9.140625" style="4" customWidth="1"/>
  </cols>
  <sheetData>
    <row r="1" spans="1:10" ht="36" customHeight="1">
      <c r="A1" s="5" t="s">
        <v>0</v>
      </c>
      <c r="B1" s="6"/>
      <c r="C1" s="6"/>
      <c r="D1" s="6"/>
      <c r="E1" s="6"/>
      <c r="F1" s="6"/>
      <c r="G1" s="6"/>
      <c r="H1" s="6"/>
      <c r="I1" s="6"/>
      <c r="J1" s="6"/>
    </row>
    <row r="2" spans="1:10" s="1" customFormat="1" ht="36" customHeight="1">
      <c r="A2" s="7" t="s">
        <v>1</v>
      </c>
      <c r="B2" s="7" t="s">
        <v>2</v>
      </c>
      <c r="C2" s="8" t="s">
        <v>3</v>
      </c>
      <c r="D2" s="8" t="s">
        <v>4</v>
      </c>
      <c r="E2" s="8" t="s">
        <v>5</v>
      </c>
      <c r="F2" s="9" t="s">
        <v>6</v>
      </c>
      <c r="G2" s="9" t="s">
        <v>7</v>
      </c>
      <c r="H2" s="8" t="s">
        <v>8</v>
      </c>
      <c r="I2" s="9" t="s">
        <v>9</v>
      </c>
      <c r="J2" s="9" t="s">
        <v>10</v>
      </c>
    </row>
    <row r="3" spans="1:10" s="2" customFormat="1" ht="45" customHeight="1">
      <c r="A3" s="10">
        <v>1</v>
      </c>
      <c r="B3" s="11">
        <v>1</v>
      </c>
      <c r="C3" s="12" t="s">
        <v>11</v>
      </c>
      <c r="D3" s="12" t="s">
        <v>12</v>
      </c>
      <c r="E3" s="12" t="s">
        <v>13</v>
      </c>
      <c r="F3" s="10" t="s">
        <v>14</v>
      </c>
      <c r="G3" s="12" t="s">
        <v>15</v>
      </c>
      <c r="H3" s="11">
        <v>1000000</v>
      </c>
      <c r="I3" s="11">
        <f>1600000/2</f>
        <v>800000</v>
      </c>
      <c r="J3" s="11" t="s">
        <v>16</v>
      </c>
    </row>
    <row r="4" spans="1:10" s="2" customFormat="1" ht="45" customHeight="1">
      <c r="A4" s="10">
        <v>2</v>
      </c>
      <c r="B4" s="11">
        <v>2</v>
      </c>
      <c r="C4" s="12" t="s">
        <v>17</v>
      </c>
      <c r="D4" s="12" t="s">
        <v>18</v>
      </c>
      <c r="E4" s="12" t="s">
        <v>19</v>
      </c>
      <c r="F4" s="10" t="s">
        <v>20</v>
      </c>
      <c r="G4" s="12" t="s">
        <v>15</v>
      </c>
      <c r="H4" s="11">
        <v>150000</v>
      </c>
      <c r="I4" s="11">
        <f>1700000/2-700000</f>
        <v>150000</v>
      </c>
      <c r="J4" s="11" t="s">
        <v>21</v>
      </c>
    </row>
    <row r="5" spans="1:10" s="2" customFormat="1" ht="45" customHeight="1">
      <c r="A5" s="10">
        <v>3</v>
      </c>
      <c r="B5" s="11">
        <v>3</v>
      </c>
      <c r="C5" s="12" t="s">
        <v>22</v>
      </c>
      <c r="D5" s="12" t="s">
        <v>23</v>
      </c>
      <c r="E5" s="12" t="s">
        <v>24</v>
      </c>
      <c r="F5" s="10" t="s">
        <v>14</v>
      </c>
      <c r="G5" s="12" t="s">
        <v>15</v>
      </c>
      <c r="H5" s="11">
        <v>1000000</v>
      </c>
      <c r="I5" s="11">
        <f>2000000/2</f>
        <v>1000000</v>
      </c>
      <c r="J5" s="11" t="s">
        <v>16</v>
      </c>
    </row>
    <row r="6" spans="1:10" s="2" customFormat="1" ht="45" customHeight="1">
      <c r="A6" s="10">
        <v>4</v>
      </c>
      <c r="B6" s="11">
        <v>4</v>
      </c>
      <c r="C6" s="12" t="s">
        <v>25</v>
      </c>
      <c r="D6" s="12" t="s">
        <v>26</v>
      </c>
      <c r="E6" s="12" t="s">
        <v>27</v>
      </c>
      <c r="F6" s="10" t="s">
        <v>14</v>
      </c>
      <c r="G6" s="12" t="s">
        <v>15</v>
      </c>
      <c r="H6" s="11">
        <v>550000</v>
      </c>
      <c r="I6" s="11">
        <f>1100000/2</f>
        <v>550000</v>
      </c>
      <c r="J6" s="11" t="s">
        <v>21</v>
      </c>
    </row>
    <row r="7" spans="1:10" s="2" customFormat="1" ht="45" customHeight="1">
      <c r="A7" s="10">
        <v>5</v>
      </c>
      <c r="B7" s="11">
        <v>5</v>
      </c>
      <c r="C7" s="12" t="s">
        <v>28</v>
      </c>
      <c r="D7" s="12" t="s">
        <v>29</v>
      </c>
      <c r="E7" s="12" t="s">
        <v>30</v>
      </c>
      <c r="F7" s="10" t="s">
        <v>14</v>
      </c>
      <c r="G7" s="12" t="s">
        <v>15</v>
      </c>
      <c r="H7" s="11">
        <v>1000000</v>
      </c>
      <c r="I7" s="11">
        <f>2000000/2</f>
        <v>1000000</v>
      </c>
      <c r="J7" s="11" t="s">
        <v>21</v>
      </c>
    </row>
    <row r="8" spans="1:10" s="2" customFormat="1" ht="45" customHeight="1">
      <c r="A8" s="10">
        <v>6</v>
      </c>
      <c r="B8" s="11">
        <v>6</v>
      </c>
      <c r="C8" s="12" t="s">
        <v>31</v>
      </c>
      <c r="D8" s="12" t="s">
        <v>32</v>
      </c>
      <c r="E8" s="12" t="s">
        <v>33</v>
      </c>
      <c r="F8" s="10" t="s">
        <v>14</v>
      </c>
      <c r="G8" s="12" t="s">
        <v>15</v>
      </c>
      <c r="H8" s="11">
        <v>850000</v>
      </c>
      <c r="I8" s="11">
        <f>1700000/2</f>
        <v>850000</v>
      </c>
      <c r="J8" s="11" t="s">
        <v>16</v>
      </c>
    </row>
    <row r="9" spans="1:10" s="2" customFormat="1" ht="45" customHeight="1">
      <c r="A9" s="10">
        <v>7</v>
      </c>
      <c r="B9" s="11">
        <v>7</v>
      </c>
      <c r="C9" s="12" t="s">
        <v>34</v>
      </c>
      <c r="D9" s="12" t="s">
        <v>35</v>
      </c>
      <c r="E9" s="12" t="s">
        <v>36</v>
      </c>
      <c r="F9" s="10" t="s">
        <v>14</v>
      </c>
      <c r="G9" s="12" t="s">
        <v>15</v>
      </c>
      <c r="H9" s="11">
        <v>1000000</v>
      </c>
      <c r="I9" s="11">
        <v>1000000</v>
      </c>
      <c r="J9" s="11" t="s">
        <v>16</v>
      </c>
    </row>
    <row r="10" spans="1:10" s="2" customFormat="1" ht="45" customHeight="1">
      <c r="A10" s="10">
        <v>8</v>
      </c>
      <c r="B10" s="11">
        <v>8</v>
      </c>
      <c r="C10" s="12" t="s">
        <v>37</v>
      </c>
      <c r="D10" s="12" t="s">
        <v>38</v>
      </c>
      <c r="E10" s="12" t="s">
        <v>39</v>
      </c>
      <c r="F10" s="10" t="s">
        <v>20</v>
      </c>
      <c r="G10" s="12" t="s">
        <v>15</v>
      </c>
      <c r="H10" s="11">
        <v>2100000</v>
      </c>
      <c r="I10" s="11">
        <f>3000000*0.7</f>
        <v>2100000</v>
      </c>
      <c r="J10" s="11" t="s">
        <v>21</v>
      </c>
    </row>
    <row r="11" spans="1:10" s="2" customFormat="1" ht="45" customHeight="1">
      <c r="A11" s="10">
        <v>9</v>
      </c>
      <c r="B11" s="11">
        <v>9</v>
      </c>
      <c r="C11" s="12" t="s">
        <v>40</v>
      </c>
      <c r="D11" s="12" t="s">
        <v>41</v>
      </c>
      <c r="E11" s="12" t="s">
        <v>42</v>
      </c>
      <c r="F11" s="10" t="s">
        <v>43</v>
      </c>
      <c r="G11" s="12" t="s">
        <v>15</v>
      </c>
      <c r="H11" s="11">
        <v>1010000</v>
      </c>
      <c r="I11" s="11">
        <v>1010000</v>
      </c>
      <c r="J11" s="11" t="s">
        <v>21</v>
      </c>
    </row>
    <row r="12" spans="1:10" s="2" customFormat="1" ht="45" customHeight="1">
      <c r="A12" s="10">
        <v>10</v>
      </c>
      <c r="B12" s="11">
        <v>10</v>
      </c>
      <c r="C12" s="12" t="s">
        <v>44</v>
      </c>
      <c r="D12" s="12" t="s">
        <v>45</v>
      </c>
      <c r="E12" s="12" t="s">
        <v>46</v>
      </c>
      <c r="F12" s="10" t="s">
        <v>14</v>
      </c>
      <c r="G12" s="12" t="s">
        <v>15</v>
      </c>
      <c r="H12" s="11">
        <v>1000000</v>
      </c>
      <c r="I12" s="11">
        <f>5600000/2-2000000</f>
        <v>800000</v>
      </c>
      <c r="J12" s="11" t="s">
        <v>16</v>
      </c>
    </row>
    <row r="13" spans="1:10" s="2" customFormat="1" ht="45" customHeight="1">
      <c r="A13" s="10">
        <v>11</v>
      </c>
      <c r="B13" s="11">
        <v>11</v>
      </c>
      <c r="C13" s="12" t="s">
        <v>47</v>
      </c>
      <c r="D13" s="12" t="s">
        <v>48</v>
      </c>
      <c r="E13" s="12" t="s">
        <v>49</v>
      </c>
      <c r="F13" s="10" t="s">
        <v>14</v>
      </c>
      <c r="G13" s="12" t="s">
        <v>15</v>
      </c>
      <c r="H13" s="11">
        <v>600000</v>
      </c>
      <c r="I13" s="11">
        <f>1200000/2</f>
        <v>600000</v>
      </c>
      <c r="J13" s="11" t="s">
        <v>16</v>
      </c>
    </row>
    <row r="14" spans="1:10" s="2" customFormat="1" ht="45" customHeight="1">
      <c r="A14" s="10">
        <v>12</v>
      </c>
      <c r="B14" s="11">
        <v>12</v>
      </c>
      <c r="C14" s="12" t="s">
        <v>50</v>
      </c>
      <c r="D14" s="12" t="s">
        <v>51</v>
      </c>
      <c r="E14" s="12" t="s">
        <v>52</v>
      </c>
      <c r="F14" s="10" t="s">
        <v>14</v>
      </c>
      <c r="G14" s="12" t="s">
        <v>15</v>
      </c>
      <c r="H14" s="11">
        <v>1000000</v>
      </c>
      <c r="I14" s="11">
        <f>2000000/2</f>
        <v>1000000</v>
      </c>
      <c r="J14" s="11" t="s">
        <v>16</v>
      </c>
    </row>
    <row r="15" spans="1:10" s="2" customFormat="1" ht="45" customHeight="1">
      <c r="A15" s="10">
        <v>13</v>
      </c>
      <c r="B15" s="11">
        <v>13</v>
      </c>
      <c r="C15" s="12" t="s">
        <v>53</v>
      </c>
      <c r="D15" s="12" t="s">
        <v>54</v>
      </c>
      <c r="E15" s="12" t="s">
        <v>55</v>
      </c>
      <c r="F15" s="10" t="s">
        <v>43</v>
      </c>
      <c r="G15" s="12" t="s">
        <v>15</v>
      </c>
      <c r="H15" s="11">
        <v>5000000</v>
      </c>
      <c r="I15" s="11">
        <v>5000000</v>
      </c>
      <c r="J15" s="11" t="s">
        <v>21</v>
      </c>
    </row>
    <row r="16" spans="1:10" s="2" customFormat="1" ht="45" customHeight="1">
      <c r="A16" s="10">
        <v>14</v>
      </c>
      <c r="B16" s="13">
        <v>14</v>
      </c>
      <c r="C16" s="12" t="s">
        <v>56</v>
      </c>
      <c r="D16" s="12" t="s">
        <v>57</v>
      </c>
      <c r="E16" s="12" t="s">
        <v>58</v>
      </c>
      <c r="F16" s="10" t="s">
        <v>14</v>
      </c>
      <c r="G16" s="12" t="s">
        <v>15</v>
      </c>
      <c r="H16" s="13">
        <v>1000000</v>
      </c>
      <c r="I16" s="13">
        <f>1500000/2</f>
        <v>750000</v>
      </c>
      <c r="J16" s="11" t="s">
        <v>21</v>
      </c>
    </row>
    <row r="17" spans="1:10" s="2" customFormat="1" ht="45" customHeight="1">
      <c r="A17" s="10">
        <v>15</v>
      </c>
      <c r="B17" s="13">
        <v>15</v>
      </c>
      <c r="C17" s="12" t="s">
        <v>59</v>
      </c>
      <c r="D17" s="12" t="s">
        <v>60</v>
      </c>
      <c r="E17" s="12" t="s">
        <v>61</v>
      </c>
      <c r="F17" s="10" t="s">
        <v>43</v>
      </c>
      <c r="G17" s="12" t="s">
        <v>15</v>
      </c>
      <c r="H17" s="13">
        <v>1150000</v>
      </c>
      <c r="I17" s="13">
        <v>1150000</v>
      </c>
      <c r="J17" s="11" t="s">
        <v>16</v>
      </c>
    </row>
    <row r="18" spans="1:10" s="2" customFormat="1" ht="45" customHeight="1">
      <c r="A18" s="10">
        <v>16</v>
      </c>
      <c r="B18" s="13">
        <v>18</v>
      </c>
      <c r="C18" s="12" t="s">
        <v>62</v>
      </c>
      <c r="D18" s="12" t="s">
        <v>63</v>
      </c>
      <c r="E18" s="12" t="s">
        <v>64</v>
      </c>
      <c r="F18" s="10" t="s">
        <v>20</v>
      </c>
      <c r="G18" s="12" t="s">
        <v>15</v>
      </c>
      <c r="H18" s="13">
        <v>3200000</v>
      </c>
      <c r="I18" s="13">
        <f>2560000*0.7</f>
        <v>1792000</v>
      </c>
      <c r="J18" s="13" t="s">
        <v>65</v>
      </c>
    </row>
    <row r="19" spans="1:10" s="2" customFormat="1" ht="45" customHeight="1">
      <c r="A19" s="10">
        <v>17</v>
      </c>
      <c r="B19" s="13">
        <v>21</v>
      </c>
      <c r="C19" s="12" t="s">
        <v>66</v>
      </c>
      <c r="D19" s="12" t="s">
        <v>67</v>
      </c>
      <c r="E19" s="12" t="s">
        <v>68</v>
      </c>
      <c r="F19" s="10" t="s">
        <v>14</v>
      </c>
      <c r="G19" s="12" t="s">
        <v>15</v>
      </c>
      <c r="H19" s="13">
        <v>1000000</v>
      </c>
      <c r="I19" s="13">
        <v>1000000</v>
      </c>
      <c r="J19" s="11" t="s">
        <v>16</v>
      </c>
    </row>
    <row r="20" spans="1:10" s="2" customFormat="1" ht="45" customHeight="1">
      <c r="A20" s="10">
        <v>18</v>
      </c>
      <c r="B20" s="13">
        <v>22</v>
      </c>
      <c r="C20" s="12" t="s">
        <v>69</v>
      </c>
      <c r="D20" s="12" t="s">
        <v>67</v>
      </c>
      <c r="E20" s="12" t="s">
        <v>70</v>
      </c>
      <c r="F20" s="10" t="s">
        <v>14</v>
      </c>
      <c r="G20" s="12" t="s">
        <v>15</v>
      </c>
      <c r="H20" s="13">
        <v>1000000</v>
      </c>
      <c r="I20" s="13">
        <v>1000000</v>
      </c>
      <c r="J20" s="11" t="s">
        <v>16</v>
      </c>
    </row>
    <row r="21" spans="1:10" s="2" customFormat="1" ht="45" customHeight="1">
      <c r="A21" s="10">
        <v>19</v>
      </c>
      <c r="B21" s="13">
        <v>23</v>
      </c>
      <c r="C21" s="12" t="s">
        <v>71</v>
      </c>
      <c r="D21" s="12" t="s">
        <v>72</v>
      </c>
      <c r="E21" s="12" t="s">
        <v>73</v>
      </c>
      <c r="F21" s="10" t="s">
        <v>14</v>
      </c>
      <c r="G21" s="12" t="s">
        <v>15</v>
      </c>
      <c r="H21" s="13">
        <v>700000</v>
      </c>
      <c r="I21" s="13">
        <f>1400000/2</f>
        <v>700000</v>
      </c>
      <c r="J21" s="11" t="s">
        <v>21</v>
      </c>
    </row>
    <row r="22" spans="1:10" s="2" customFormat="1" ht="45" customHeight="1">
      <c r="A22" s="10">
        <v>20</v>
      </c>
      <c r="B22" s="13">
        <v>24</v>
      </c>
      <c r="C22" s="12" t="s">
        <v>74</v>
      </c>
      <c r="D22" s="12" t="s">
        <v>75</v>
      </c>
      <c r="E22" s="12" t="s">
        <v>76</v>
      </c>
      <c r="F22" s="10" t="s">
        <v>14</v>
      </c>
      <c r="G22" s="12" t="s">
        <v>15</v>
      </c>
      <c r="H22" s="13">
        <v>1000000</v>
      </c>
      <c r="I22" s="13">
        <v>1000000</v>
      </c>
      <c r="J22" s="11" t="s">
        <v>21</v>
      </c>
    </row>
    <row r="23" spans="1:10" s="2" customFormat="1" ht="45" customHeight="1">
      <c r="A23" s="10">
        <v>21</v>
      </c>
      <c r="B23" s="13">
        <v>25</v>
      </c>
      <c r="C23" s="12" t="s">
        <v>77</v>
      </c>
      <c r="D23" s="12" t="s">
        <v>75</v>
      </c>
      <c r="E23" s="12" t="s">
        <v>78</v>
      </c>
      <c r="F23" s="10" t="s">
        <v>43</v>
      </c>
      <c r="G23" s="12" t="s">
        <v>15</v>
      </c>
      <c r="H23" s="13">
        <v>996300</v>
      </c>
      <c r="I23" s="13">
        <v>996300</v>
      </c>
      <c r="J23" s="11" t="s">
        <v>21</v>
      </c>
    </row>
    <row r="24" spans="1:10" s="2" customFormat="1" ht="45" customHeight="1">
      <c r="A24" s="10">
        <v>22</v>
      </c>
      <c r="B24" s="13">
        <v>26</v>
      </c>
      <c r="C24" s="12" t="s">
        <v>79</v>
      </c>
      <c r="D24" s="12" t="s">
        <v>75</v>
      </c>
      <c r="E24" s="12" t="s">
        <v>80</v>
      </c>
      <c r="F24" s="10" t="s">
        <v>43</v>
      </c>
      <c r="G24" s="12" t="s">
        <v>15</v>
      </c>
      <c r="H24" s="13">
        <v>2300000</v>
      </c>
      <c r="I24" s="13">
        <f>(994.37/2-382.37)*10000</f>
        <v>1148150</v>
      </c>
      <c r="J24" s="11" t="s">
        <v>21</v>
      </c>
    </row>
    <row r="25" spans="1:10" s="2" customFormat="1" ht="45" customHeight="1">
      <c r="A25" s="10">
        <v>23</v>
      </c>
      <c r="B25" s="13">
        <v>27</v>
      </c>
      <c r="C25" s="12" t="s">
        <v>81</v>
      </c>
      <c r="D25" s="12" t="s">
        <v>82</v>
      </c>
      <c r="E25" s="12" t="s">
        <v>83</v>
      </c>
      <c r="F25" s="10" t="s">
        <v>14</v>
      </c>
      <c r="G25" s="12" t="s">
        <v>15</v>
      </c>
      <c r="H25" s="13">
        <v>1000000</v>
      </c>
      <c r="I25" s="22">
        <v>1000000</v>
      </c>
      <c r="J25" s="11" t="s">
        <v>16</v>
      </c>
    </row>
    <row r="26" spans="1:10" s="2" customFormat="1" ht="45" customHeight="1">
      <c r="A26" s="10">
        <v>24</v>
      </c>
      <c r="B26" s="13">
        <v>28</v>
      </c>
      <c r="C26" s="12" t="s">
        <v>84</v>
      </c>
      <c r="D26" s="12" t="s">
        <v>85</v>
      </c>
      <c r="E26" s="12" t="s">
        <v>86</v>
      </c>
      <c r="F26" s="10" t="s">
        <v>14</v>
      </c>
      <c r="G26" s="12" t="s">
        <v>15</v>
      </c>
      <c r="H26" s="13">
        <v>550000</v>
      </c>
      <c r="I26" s="22">
        <f>850000/2</f>
        <v>425000</v>
      </c>
      <c r="J26" s="11" t="s">
        <v>16</v>
      </c>
    </row>
    <row r="27" spans="1:10" s="2" customFormat="1" ht="45" customHeight="1">
      <c r="A27" s="10">
        <v>25</v>
      </c>
      <c r="B27" s="13">
        <v>30</v>
      </c>
      <c r="C27" s="12" t="s">
        <v>87</v>
      </c>
      <c r="D27" s="12" t="s">
        <v>88</v>
      </c>
      <c r="E27" s="12" t="s">
        <v>89</v>
      </c>
      <c r="F27" s="10" t="s">
        <v>14</v>
      </c>
      <c r="G27" s="12" t="s">
        <v>15</v>
      </c>
      <c r="H27" s="13">
        <v>1000000</v>
      </c>
      <c r="I27" s="13">
        <v>1000000</v>
      </c>
      <c r="J27" s="11" t="s">
        <v>16</v>
      </c>
    </row>
    <row r="28" spans="1:10" s="2" customFormat="1" ht="45" customHeight="1">
      <c r="A28" s="10">
        <v>26</v>
      </c>
      <c r="B28" s="13">
        <v>31</v>
      </c>
      <c r="C28" s="12" t="s">
        <v>90</v>
      </c>
      <c r="D28" s="12" t="s">
        <v>91</v>
      </c>
      <c r="E28" s="12" t="s">
        <v>92</v>
      </c>
      <c r="F28" s="10" t="s">
        <v>14</v>
      </c>
      <c r="G28" s="12" t="s">
        <v>15</v>
      </c>
      <c r="H28" s="13">
        <v>1000000</v>
      </c>
      <c r="I28" s="13">
        <v>1000000</v>
      </c>
      <c r="J28" s="11" t="s">
        <v>21</v>
      </c>
    </row>
    <row r="29" spans="1:10" s="2" customFormat="1" ht="45" customHeight="1">
      <c r="A29" s="10">
        <v>27</v>
      </c>
      <c r="B29" s="13">
        <v>32</v>
      </c>
      <c r="C29" s="12" t="s">
        <v>93</v>
      </c>
      <c r="D29" s="12" t="s">
        <v>91</v>
      </c>
      <c r="E29" s="12" t="s">
        <v>94</v>
      </c>
      <c r="F29" s="10" t="s">
        <v>14</v>
      </c>
      <c r="G29" s="12" t="s">
        <v>15</v>
      </c>
      <c r="H29" s="13">
        <v>600000</v>
      </c>
      <c r="I29" s="13">
        <f>1200000/2</f>
        <v>600000</v>
      </c>
      <c r="J29" s="11" t="s">
        <v>21</v>
      </c>
    </row>
    <row r="30" spans="1:10" s="2" customFormat="1" ht="45" customHeight="1">
      <c r="A30" s="10">
        <v>28</v>
      </c>
      <c r="B30" s="13">
        <v>33</v>
      </c>
      <c r="C30" s="12" t="s">
        <v>95</v>
      </c>
      <c r="D30" s="12" t="s">
        <v>96</v>
      </c>
      <c r="E30" s="12" t="s">
        <v>97</v>
      </c>
      <c r="F30" s="10" t="s">
        <v>14</v>
      </c>
      <c r="G30" s="12" t="s">
        <v>15</v>
      </c>
      <c r="H30" s="13">
        <v>1000000</v>
      </c>
      <c r="I30" s="13">
        <v>1000000</v>
      </c>
      <c r="J30" s="11" t="s">
        <v>21</v>
      </c>
    </row>
    <row r="31" spans="1:10" s="2" customFormat="1" ht="45" customHeight="1">
      <c r="A31" s="10">
        <v>29</v>
      </c>
      <c r="B31" s="13">
        <v>35</v>
      </c>
      <c r="C31" s="12" t="s">
        <v>98</v>
      </c>
      <c r="D31" s="12" t="s">
        <v>99</v>
      </c>
      <c r="E31" s="12" t="s">
        <v>100</v>
      </c>
      <c r="F31" s="10" t="s">
        <v>14</v>
      </c>
      <c r="G31" s="12" t="s">
        <v>15</v>
      </c>
      <c r="H31" s="13">
        <v>1000000</v>
      </c>
      <c r="I31" s="13">
        <f>1200000/2</f>
        <v>600000</v>
      </c>
      <c r="J31" s="11" t="s">
        <v>16</v>
      </c>
    </row>
    <row r="32" spans="1:10" s="2" customFormat="1" ht="45" customHeight="1">
      <c r="A32" s="10">
        <v>30</v>
      </c>
      <c r="B32" s="13">
        <v>36</v>
      </c>
      <c r="C32" s="12" t="s">
        <v>101</v>
      </c>
      <c r="D32" s="12" t="s">
        <v>102</v>
      </c>
      <c r="E32" s="12" t="s">
        <v>103</v>
      </c>
      <c r="F32" s="10" t="s">
        <v>14</v>
      </c>
      <c r="G32" s="12" t="s">
        <v>15</v>
      </c>
      <c r="H32" s="13">
        <v>1000000</v>
      </c>
      <c r="I32" s="13">
        <f>1400000/2</f>
        <v>700000</v>
      </c>
      <c r="J32" s="11" t="s">
        <v>16</v>
      </c>
    </row>
    <row r="33" spans="1:10" s="2" customFormat="1" ht="45" customHeight="1">
      <c r="A33" s="10">
        <v>31</v>
      </c>
      <c r="B33" s="13">
        <v>37</v>
      </c>
      <c r="C33" s="12" t="s">
        <v>104</v>
      </c>
      <c r="D33" s="12" t="s">
        <v>105</v>
      </c>
      <c r="E33" s="12" t="s">
        <v>106</v>
      </c>
      <c r="F33" s="10" t="s">
        <v>14</v>
      </c>
      <c r="G33" s="12" t="s">
        <v>15</v>
      </c>
      <c r="H33" s="13">
        <v>1000000</v>
      </c>
      <c r="I33" s="13">
        <v>1000000</v>
      </c>
      <c r="J33" s="11" t="s">
        <v>21</v>
      </c>
    </row>
    <row r="34" spans="1:10" s="2" customFormat="1" ht="45" customHeight="1">
      <c r="A34" s="10">
        <v>32</v>
      </c>
      <c r="B34" s="13">
        <v>38</v>
      </c>
      <c r="C34" s="12" t="s">
        <v>107</v>
      </c>
      <c r="D34" s="12" t="s">
        <v>108</v>
      </c>
      <c r="E34" s="12" t="s">
        <v>109</v>
      </c>
      <c r="F34" s="10" t="s">
        <v>20</v>
      </c>
      <c r="G34" s="12" t="s">
        <v>15</v>
      </c>
      <c r="H34" s="13">
        <v>350000</v>
      </c>
      <c r="I34" s="13">
        <f>300000*0.7</f>
        <v>210000</v>
      </c>
      <c r="J34" s="11" t="s">
        <v>16</v>
      </c>
    </row>
    <row r="35" spans="1:10" s="2" customFormat="1" ht="45" customHeight="1">
      <c r="A35" s="10">
        <v>33</v>
      </c>
      <c r="B35" s="13">
        <v>40</v>
      </c>
      <c r="C35" s="12" t="s">
        <v>110</v>
      </c>
      <c r="D35" s="12" t="s">
        <v>111</v>
      </c>
      <c r="E35" s="12" t="s">
        <v>112</v>
      </c>
      <c r="F35" s="10" t="s">
        <v>20</v>
      </c>
      <c r="G35" s="12" t="s">
        <v>15</v>
      </c>
      <c r="H35" s="13">
        <v>700000</v>
      </c>
      <c r="I35" s="13">
        <f>700000*0.7</f>
        <v>489999.99999999994</v>
      </c>
      <c r="J35" s="11" t="s">
        <v>21</v>
      </c>
    </row>
    <row r="36" spans="1:10" s="2" customFormat="1" ht="45" customHeight="1">
      <c r="A36" s="10">
        <v>34</v>
      </c>
      <c r="B36" s="13">
        <v>41</v>
      </c>
      <c r="C36" s="12" t="s">
        <v>113</v>
      </c>
      <c r="D36" s="12" t="s">
        <v>114</v>
      </c>
      <c r="E36" s="12" t="s">
        <v>115</v>
      </c>
      <c r="F36" s="10" t="s">
        <v>43</v>
      </c>
      <c r="G36" s="12" t="s">
        <v>15</v>
      </c>
      <c r="H36" s="13">
        <v>214300</v>
      </c>
      <c r="I36" s="13">
        <f>(68.97/2-24.43)*10000</f>
        <v>100550</v>
      </c>
      <c r="J36" s="11" t="s">
        <v>16</v>
      </c>
    </row>
    <row r="37" spans="1:10" s="2" customFormat="1" ht="45" customHeight="1">
      <c r="A37" s="10">
        <v>35</v>
      </c>
      <c r="B37" s="13">
        <v>43</v>
      </c>
      <c r="C37" s="12" t="s">
        <v>116</v>
      </c>
      <c r="D37" s="12" t="s">
        <v>117</v>
      </c>
      <c r="E37" s="12" t="s">
        <v>118</v>
      </c>
      <c r="F37" s="10" t="s">
        <v>20</v>
      </c>
      <c r="G37" s="12" t="s">
        <v>15</v>
      </c>
      <c r="H37" s="13">
        <v>294700</v>
      </c>
      <c r="I37" s="13">
        <f>(160/2-60)*10000</f>
        <v>200000</v>
      </c>
      <c r="J37" s="11" t="s">
        <v>16</v>
      </c>
    </row>
    <row r="38" spans="1:10" s="2" customFormat="1" ht="79.5" customHeight="1">
      <c r="A38" s="10">
        <v>36</v>
      </c>
      <c r="B38" s="13">
        <v>44</v>
      </c>
      <c r="C38" s="12" t="s">
        <v>119</v>
      </c>
      <c r="D38" s="12" t="s">
        <v>48</v>
      </c>
      <c r="E38" s="12" t="s">
        <v>120</v>
      </c>
      <c r="F38" s="10" t="s">
        <v>20</v>
      </c>
      <c r="G38" s="12" t="s">
        <v>121</v>
      </c>
      <c r="H38" s="13">
        <v>630000</v>
      </c>
      <c r="I38" s="13">
        <f>900000*0.7</f>
        <v>630000</v>
      </c>
      <c r="J38" s="11" t="s">
        <v>16</v>
      </c>
    </row>
    <row r="39" spans="1:10" s="2" customFormat="1" ht="60" customHeight="1">
      <c r="A39" s="10">
        <v>37</v>
      </c>
      <c r="B39" s="11">
        <v>19</v>
      </c>
      <c r="C39" s="12" t="s">
        <v>122</v>
      </c>
      <c r="D39" s="12" t="s">
        <v>123</v>
      </c>
      <c r="E39" s="12" t="s">
        <v>124</v>
      </c>
      <c r="F39" s="10" t="s">
        <v>43</v>
      </c>
      <c r="G39" s="12" t="s">
        <v>125</v>
      </c>
      <c r="H39" s="11">
        <v>1500000</v>
      </c>
      <c r="I39" s="11">
        <v>0</v>
      </c>
      <c r="J39" s="11" t="s">
        <v>21</v>
      </c>
    </row>
    <row r="40" spans="1:10" s="2" customFormat="1" ht="79.5" customHeight="1">
      <c r="A40" s="10">
        <v>38</v>
      </c>
      <c r="B40" s="11">
        <v>29</v>
      </c>
      <c r="C40" s="12" t="s">
        <v>126</v>
      </c>
      <c r="D40" s="12" t="s">
        <v>127</v>
      </c>
      <c r="E40" s="12" t="s">
        <v>128</v>
      </c>
      <c r="F40" s="10" t="s">
        <v>20</v>
      </c>
      <c r="G40" s="12" t="s">
        <v>129</v>
      </c>
      <c r="H40" s="11">
        <v>11000</v>
      </c>
      <c r="I40" s="11">
        <v>0</v>
      </c>
      <c r="J40" s="11" t="s">
        <v>21</v>
      </c>
    </row>
    <row r="41" spans="1:10" s="2" customFormat="1" ht="79.5" customHeight="1">
      <c r="A41" s="10">
        <v>39</v>
      </c>
      <c r="B41" s="11">
        <v>39</v>
      </c>
      <c r="C41" s="12" t="s">
        <v>130</v>
      </c>
      <c r="D41" s="12" t="s">
        <v>131</v>
      </c>
      <c r="E41" s="12" t="s">
        <v>132</v>
      </c>
      <c r="F41" s="10" t="s">
        <v>43</v>
      </c>
      <c r="G41" s="12" t="s">
        <v>129</v>
      </c>
      <c r="H41" s="11">
        <v>2000000</v>
      </c>
      <c r="I41" s="11">
        <f>(400/2-200)*10000</f>
        <v>0</v>
      </c>
      <c r="J41" s="11" t="s">
        <v>16</v>
      </c>
    </row>
    <row r="42" spans="1:10" s="2" customFormat="1" ht="79.5" customHeight="1">
      <c r="A42" s="10">
        <v>40</v>
      </c>
      <c r="B42" s="11">
        <v>16</v>
      </c>
      <c r="C42" s="12" t="s">
        <v>133</v>
      </c>
      <c r="D42" s="12" t="s">
        <v>60</v>
      </c>
      <c r="E42" s="12" t="s">
        <v>134</v>
      </c>
      <c r="F42" s="10" t="s">
        <v>43</v>
      </c>
      <c r="G42" s="12" t="s">
        <v>135</v>
      </c>
      <c r="H42" s="11">
        <v>355000</v>
      </c>
      <c r="I42" s="11">
        <v>0</v>
      </c>
      <c r="J42" s="11" t="s">
        <v>16</v>
      </c>
    </row>
    <row r="43" spans="1:10" s="2" customFormat="1" ht="79.5" customHeight="1">
      <c r="A43" s="10">
        <v>41</v>
      </c>
      <c r="B43" s="11">
        <v>17</v>
      </c>
      <c r="C43" s="12" t="s">
        <v>136</v>
      </c>
      <c r="D43" s="12" t="s">
        <v>26</v>
      </c>
      <c r="E43" s="12" t="s">
        <v>137</v>
      </c>
      <c r="F43" s="10" t="s">
        <v>43</v>
      </c>
      <c r="G43" s="12" t="s">
        <v>138</v>
      </c>
      <c r="H43" s="11">
        <v>400000</v>
      </c>
      <c r="I43" s="11">
        <v>0</v>
      </c>
      <c r="J43" s="11" t="s">
        <v>21</v>
      </c>
    </row>
    <row r="44" spans="1:10" s="2" customFormat="1" ht="79.5" customHeight="1">
      <c r="A44" s="10">
        <v>42</v>
      </c>
      <c r="B44" s="11">
        <v>34</v>
      </c>
      <c r="C44" s="12" t="s">
        <v>139</v>
      </c>
      <c r="D44" s="12" t="s">
        <v>26</v>
      </c>
      <c r="E44" s="12" t="s">
        <v>140</v>
      </c>
      <c r="F44" s="10" t="s">
        <v>43</v>
      </c>
      <c r="G44" s="12" t="s">
        <v>141</v>
      </c>
      <c r="H44" s="11">
        <v>400000</v>
      </c>
      <c r="I44" s="11">
        <v>0</v>
      </c>
      <c r="J44" s="11" t="s">
        <v>21</v>
      </c>
    </row>
    <row r="45" spans="1:10" s="2" customFormat="1" ht="120" customHeight="1">
      <c r="A45" s="10">
        <v>43</v>
      </c>
      <c r="B45" s="11">
        <v>20</v>
      </c>
      <c r="C45" s="12" t="s">
        <v>142</v>
      </c>
      <c r="D45" s="12" t="s">
        <v>143</v>
      </c>
      <c r="E45" s="12" t="s">
        <v>144</v>
      </c>
      <c r="F45" s="10" t="s">
        <v>43</v>
      </c>
      <c r="G45" s="12" t="s">
        <v>145</v>
      </c>
      <c r="H45" s="11">
        <v>4787000</v>
      </c>
      <c r="I45" s="11">
        <v>0</v>
      </c>
      <c r="J45" s="11" t="s">
        <v>16</v>
      </c>
    </row>
    <row r="46" spans="1:10" s="2" customFormat="1" ht="99.75" customHeight="1">
      <c r="A46" s="10">
        <v>44</v>
      </c>
      <c r="B46" s="11">
        <v>42</v>
      </c>
      <c r="C46" s="12" t="s">
        <v>146</v>
      </c>
      <c r="D46" s="12" t="s">
        <v>147</v>
      </c>
      <c r="E46" s="12" t="s">
        <v>148</v>
      </c>
      <c r="F46" s="10" t="s">
        <v>20</v>
      </c>
      <c r="G46" s="12" t="s">
        <v>149</v>
      </c>
      <c r="H46" s="11">
        <v>700000</v>
      </c>
      <c r="I46" s="11">
        <v>0</v>
      </c>
      <c r="J46" s="11" t="s">
        <v>21</v>
      </c>
    </row>
    <row r="47" spans="1:10" ht="36" customHeight="1">
      <c r="A47" s="14"/>
      <c r="B47" s="15"/>
      <c r="C47" s="16"/>
      <c r="D47" s="16"/>
      <c r="E47" s="17" t="s">
        <v>150</v>
      </c>
      <c r="F47" s="15"/>
      <c r="G47" s="16"/>
      <c r="H47" s="18">
        <f>SUM(H3:H46)</f>
        <v>49098300</v>
      </c>
      <c r="I47" s="23">
        <f>SUBTOTAL(9,I3:I46)</f>
        <v>34352000</v>
      </c>
      <c r="J47" s="24"/>
    </row>
    <row r="48" spans="1:10" ht="36" customHeight="1">
      <c r="A48" s="19" t="s">
        <v>151</v>
      </c>
      <c r="B48" s="20"/>
      <c r="C48" s="21"/>
      <c r="D48" s="21"/>
      <c r="E48" s="21"/>
      <c r="F48" s="20"/>
      <c r="G48" s="21"/>
      <c r="H48" s="21"/>
      <c r="I48" s="21"/>
      <c r="J48" s="25"/>
    </row>
  </sheetData>
  <sheetProtection/>
  <autoFilter ref="A2:I48">
    <sortState ref="A3:I48">
      <sortCondition sortBy="value" ref="C3:C48"/>
    </sortState>
  </autoFilter>
  <mergeCells count="2">
    <mergeCell ref="A1:J1"/>
    <mergeCell ref="A48:J48"/>
  </mergeCells>
  <printOptions/>
  <pageMargins left="0.7513888888888889" right="0.7513888888888889" top="1" bottom="1" header="0.5" footer="0.5"/>
  <pageSetup horizontalDpi="600" verticalDpi="600" orientation="portrait"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A</dc:creator>
  <cp:keywords/>
  <dc:description/>
  <cp:lastModifiedBy>邓宜辉</cp:lastModifiedBy>
  <dcterms:created xsi:type="dcterms:W3CDTF">2022-10-18T02:39:50Z</dcterms:created>
  <dcterms:modified xsi:type="dcterms:W3CDTF">2023-11-23T05:08:47Z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0BF0B64433814EAEBEFE7EB9F09458A4</vt:lpwstr>
  </property>
</Properties>
</file>